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gov.sharepoint.com/sites/MSLData/Shared Documents/Public Library Statistics/Public Libraries Survey/FY2024/"/>
    </mc:Choice>
  </mc:AlternateContent>
  <xr:revisionPtr revIDLastSave="411" documentId="8_{29BF819C-7DA3-4D49-A81A-DCCB7543BDF5}" xr6:coauthVersionLast="47" xr6:coauthVersionMax="47" xr10:uidLastSave="{0A939D9F-5022-4F42-AB44-58C08625CB59}"/>
  <bookViews>
    <workbookView xWindow="-108" yWindow="-108" windowWidth="23256" windowHeight="12576" xr2:uid="{F8D203D3-12DE-4E54-96D6-0DC940A37D74}"/>
  </bookViews>
  <sheets>
    <sheet name="Programs" sheetId="1" r:id="rId1"/>
    <sheet name="Self-Directed Activities" sheetId="6" r:id="rId2"/>
    <sheet name="Tech Assistance" sheetId="8" r:id="rId3"/>
    <sheet name="PLS Report" sheetId="3" r:id="rId4"/>
    <sheet name="Menus" sheetId="4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3" l="1"/>
  <c r="B43" i="3"/>
  <c r="B24" i="3"/>
  <c r="B11" i="3"/>
  <c r="B23" i="3"/>
  <c r="B7" i="3"/>
  <c r="B12" i="3"/>
  <c r="B10" i="3"/>
  <c r="B39" i="3"/>
  <c r="B37" i="3"/>
  <c r="B35" i="3"/>
  <c r="B38" i="3"/>
  <c r="B36" i="3"/>
  <c r="B34" i="3"/>
  <c r="B30" i="3"/>
  <c r="B31" i="3"/>
  <c r="B25" i="3"/>
  <c r="B21" i="3"/>
  <c r="B18" i="3"/>
  <c r="B20" i="3"/>
  <c r="B19" i="3"/>
  <c r="B17" i="3"/>
  <c r="B8" i="3"/>
  <c r="B6" i="3"/>
  <c r="B5" i="3"/>
  <c r="B4" i="3"/>
  <c r="B27" i="3" l="1"/>
  <c r="B14" i="3"/>
</calcChain>
</file>

<file path=xl/sharedStrings.xml><?xml version="1.0" encoding="utf-8"?>
<sst xmlns="http://schemas.openxmlformats.org/spreadsheetml/2006/main" count="65" uniqueCount="65">
  <si>
    <t>Program Name</t>
  </si>
  <si>
    <t>Program Date</t>
  </si>
  <si>
    <t>Target Age (pick one from dropdown)</t>
  </si>
  <si>
    <t>Attendance # (live virtual)</t>
  </si>
  <si>
    <t>Use the below totals in the annual PLS report.</t>
  </si>
  <si>
    <t>Totals calculate automatically when programs are entered on the Programs tab.</t>
  </si>
  <si>
    <t>ages 12-18</t>
  </si>
  <si>
    <t>ages 6-11</t>
  </si>
  <si>
    <t>general interest</t>
  </si>
  <si>
    <t>ages 19+</t>
  </si>
  <si>
    <t>ages 0-5</t>
  </si>
  <si>
    <t>Pre-recorded Presentation Views # at 30 Days</t>
  </si>
  <si>
    <t>Infant, toddler, preschool programs (ages 0-5)</t>
  </si>
  <si>
    <t>School age programs (ages 6-11)</t>
  </si>
  <si>
    <t>Young adult programs (ages 12-18)</t>
  </si>
  <si>
    <t>Adult programs (ages 19+)</t>
  </si>
  <si>
    <t>General interest programs (all ages)</t>
  </si>
  <si>
    <t>Of the above, how many sessions were presented at the library?</t>
  </si>
  <si>
    <t>Of the above, how many sessions were offsite at another location?</t>
  </si>
  <si>
    <t>Of the above, how many sessions were online with a live audience?</t>
  </si>
  <si>
    <t>Total program sessions</t>
  </si>
  <si>
    <t>Infant, toddler, preschool program attendance</t>
  </si>
  <si>
    <t>School age program attendance</t>
  </si>
  <si>
    <t>Young adult program attendance</t>
  </si>
  <si>
    <t>Adult program attendance</t>
  </si>
  <si>
    <t>General interest program attendance</t>
  </si>
  <si>
    <t>Of the above, how many attended at the library?</t>
  </si>
  <si>
    <t>Of the above, how many attended offsite at another location?</t>
  </si>
  <si>
    <t>Of the above, how many attended online as a live participant?</t>
  </si>
  <si>
    <t>Total attendance</t>
  </si>
  <si>
    <t>Total program presentations recorded and posted online</t>
  </si>
  <si>
    <t>Total presentation views within 30 days of posting</t>
  </si>
  <si>
    <t>Did your library offer self-directed STEAM activities? (e.g. maker spaces, tinker labs, STEAM program kits)</t>
  </si>
  <si>
    <t>How many people participated in self-directed STEAM activities?</t>
  </si>
  <si>
    <t>Did your library offer self-directed reading programs? (e.g. summer reading logs, winter reading book bingo)</t>
  </si>
  <si>
    <t>How many people participated in self-directed reading programs?</t>
  </si>
  <si>
    <t>Did your library offer other self-directed learning activities? (e.g. story walks, school readiness backpacks, scavenger hunts)</t>
  </si>
  <si>
    <t>How many people participated in other self-directed learning activities?</t>
  </si>
  <si>
    <t>Self-Directed Activity Name</t>
  </si>
  <si>
    <t>Self-Directed Activity Date</t>
  </si>
  <si>
    <t>Self-Directed Activity Theme</t>
  </si>
  <si>
    <t>Self-Directed Activity Participants</t>
  </si>
  <si>
    <t>STEAM</t>
  </si>
  <si>
    <t>Reading Program</t>
  </si>
  <si>
    <t>Other</t>
  </si>
  <si>
    <t>Pre-recorded presentation</t>
  </si>
  <si>
    <t xml:space="preserve">Format (pick one from dropdown)  </t>
  </si>
  <si>
    <t>Online with a live audience</t>
  </si>
  <si>
    <t>In-person at the library</t>
  </si>
  <si>
    <t>In-person at another location</t>
  </si>
  <si>
    <t>Attendance # (in-person)</t>
  </si>
  <si>
    <t>Was this program a technology class?</t>
  </si>
  <si>
    <t>Yes</t>
  </si>
  <si>
    <t>No</t>
  </si>
  <si>
    <t>Total attendance at technology classes</t>
  </si>
  <si>
    <t>Program Sessions</t>
  </si>
  <si>
    <t>Program Attendance</t>
  </si>
  <si>
    <t>Self-Directed Activities</t>
  </si>
  <si>
    <t>Pre-Recorded Programs</t>
  </si>
  <si>
    <t>Technology</t>
  </si>
  <si>
    <t>Assistance Topic</t>
  </si>
  <si>
    <t>Count of Assistance Recipients</t>
  </si>
  <si>
    <t>Tech Assistance Date</t>
  </si>
  <si>
    <t>Note: technology classes are considered programs and should be entered on the programs sheet instead. Use this sheet to record one-on-one technology instruction.</t>
  </si>
  <si>
    <t>Total recipients of one-on-one technology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</si>
</sst>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2" borderId="2" xfId="1" applyFont="1" applyFill="1" applyBorder="1" applyAlignment="1">
      <alignment wrapText="1"/>
    </xf>
    <xf numFmtId="14" fontId="2" fillId="2" borderId="2" xfId="1" applyNumberFormat="1" applyFont="1" applyFill="1" applyBorder="1" applyAlignment="1">
      <alignment wrapText="1"/>
    </xf>
    <xf numFmtId="49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4" borderId="2" xfId="1" applyFont="1" applyFill="1" applyBorder="1" applyAlignment="1">
      <alignment wrapText="1"/>
    </xf>
    <xf numFmtId="0" fontId="3" fillId="0" borderId="0" xfId="0" applyFont="1"/>
    <xf numFmtId="0" fontId="2" fillId="3" borderId="3" xfId="1" applyFont="1" applyFill="1" applyBorder="1" applyAlignment="1">
      <alignment wrapText="1"/>
    </xf>
    <xf numFmtId="14" fontId="0" fillId="0" borderId="0" xfId="0" applyNumberFormat="1" applyProtection="1">
      <protection locked="0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70C4-BA4D-413A-80A1-6EC81BAA313B}">
  <sheetPr codeName="Sheet1"/>
  <dimension ref="A1:H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109375" defaultRowHeight="14.4" x14ac:dyDescent="0.3"/>
  <cols>
    <col min="1" max="1" width="33.88671875" style="7" customWidth="1"/>
    <col min="2" max="2" width="17" style="8" customWidth="1"/>
    <col min="3" max="3" width="31.88671875" style="7" customWidth="1"/>
    <col min="4" max="4" width="19" style="7" customWidth="1"/>
    <col min="5" max="5" width="23.5546875" style="7" bestFit="1" customWidth="1"/>
    <col min="6" max="6" width="24.44140625" style="7" bestFit="1" customWidth="1"/>
    <col min="7" max="7" width="26" style="7" customWidth="1"/>
    <col min="8" max="8" width="19.44140625" style="7" customWidth="1"/>
    <col min="9" max="16384" width="14.109375" style="1"/>
  </cols>
  <sheetData>
    <row r="1" spans="1:8" ht="28.8" x14ac:dyDescent="0.3">
      <c r="A1" s="2" t="s">
        <v>0</v>
      </c>
      <c r="B1" s="3" t="s">
        <v>1</v>
      </c>
      <c r="C1" s="2" t="s">
        <v>46</v>
      </c>
      <c r="D1" s="2" t="s">
        <v>2</v>
      </c>
      <c r="E1" s="2" t="s">
        <v>50</v>
      </c>
      <c r="F1" s="2" t="s">
        <v>3</v>
      </c>
      <c r="G1" s="10" t="s">
        <v>11</v>
      </c>
      <c r="H1" s="10" t="s">
        <v>51</v>
      </c>
    </row>
  </sheetData>
  <sheetProtection sheet="1" objects="1" scenarios="1"/>
  <dataValidations count="3">
    <dataValidation type="whole" operator="greaterThanOrEqual" allowBlank="1" showInputMessage="1" showErrorMessage="1" sqref="G2:G1048576" xr:uid="{6A0795B6-3AA3-4E4B-B8C3-5D1282BA41B9}">
      <formula1>0</formula1>
    </dataValidation>
    <dataValidation type="custom" showInputMessage="1" showErrorMessage="1" errorTitle="Online or Pre-recorded" error="You are trying to enter an in-person attendance count for a program that doesn't have a format or is online or pre-recorded. Click cancel to clear your value. If you had in-person attendance, change the format to in peron." sqref="E2:E1048576" xr:uid="{4E394FD5-7287-4323-A3D7-DC89489D8E3A}">
      <formula1>OR(COUNTIF($C2,"In-person at the library"),COUNTIF($C2,"In-person at another location"))</formula1>
    </dataValidation>
    <dataValidation type="custom" operator="greaterThanOrEqual" showInputMessage="1" showErrorMessage="1" errorTitle="Review Format Field" error="You are entering live attendees but did not set a format or selected a format of &quot;pre-recorded presentation.&quot; Click cancel to clear. If this program, was presented to a live audience, change the format." sqref="F2:F1048576" xr:uid="{C85DCD66-E41A-4705-B81F-750CDEBEB75C}">
      <formula1>OR(COUNTIF($C2,"In-person at the library"),COUNTIF($C2,"In-person at another location"),COUNTIF($C2,"Online with a live audience"))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80F8364-ACA8-4547-BE6F-097044A8023F}">
          <x14:formula1>
            <xm:f>Menus!$A$1:$A$4</xm:f>
          </x14:formula1>
          <xm:sqref>C2:C1048576</xm:sqref>
        </x14:dataValidation>
        <x14:dataValidation type="list" allowBlank="1" showInputMessage="1" showErrorMessage="1" xr:uid="{F784B129-FC11-42DD-8ED8-B18B54C44A04}">
          <x14:formula1>
            <xm:f>Menus!$C$1:$C$5</xm:f>
          </x14:formula1>
          <xm:sqref>D2:D1048576</xm:sqref>
        </x14:dataValidation>
        <x14:dataValidation type="list" allowBlank="1" showInputMessage="1" showErrorMessage="1" xr:uid="{F92E86C9-A835-42D7-B97D-730EC833122F}">
          <x14:formula1>
            <xm:f>Menus!$G$1:$G$2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E2BB-F331-4DC8-8D91-986A046AC217}">
  <sheetPr codeName="Sheet2"/>
  <dimension ref="A1:D1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9.44140625" style="9" customWidth="1"/>
    <col min="2" max="2" width="36" style="9" customWidth="1"/>
    <col min="3" max="3" width="36.44140625" style="9" customWidth="1"/>
    <col min="4" max="4" width="37.44140625" style="9" customWidth="1"/>
  </cols>
  <sheetData>
    <row r="1" spans="1:4" ht="35.25" customHeight="1" x14ac:dyDescent="0.3">
      <c r="A1" s="2" t="s">
        <v>38</v>
      </c>
      <c r="B1" s="3" t="s">
        <v>39</v>
      </c>
      <c r="C1" s="2" t="s">
        <v>40</v>
      </c>
      <c r="D1" s="2" t="s">
        <v>41</v>
      </c>
    </row>
  </sheetData>
  <sheetProtection sheet="1" objects="1" scenarios="1"/>
  <dataValidations count="1">
    <dataValidation type="whole" operator="greaterThanOrEqual" allowBlank="1" showInputMessage="1" showErrorMessage="1" sqref="D2:D1048576" xr:uid="{895D29C3-E1BB-491F-8AAD-1CE8AEA14A1D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724902-9FF2-4AFB-A9F6-E3543F807B43}">
          <x14:formula1>
            <xm:f>Menus!$E$1:$E$3</xm:f>
          </x14:formula1>
          <xm:sqref>C2:C1048576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BD01-4086-443E-A214-78184844FDA8}">
  <sheetPr codeName="Sheet3"/>
  <dimension ref="A1:E1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33" style="13" customWidth="1"/>
    <col min="2" max="2" width="47.109375" style="9" customWidth="1"/>
    <col min="3" max="3" width="33.88671875" style="9" customWidth="1"/>
    <col min="4" max="4" width="9.109375" style="9"/>
    <col min="5" max="5" width="101" style="9" customWidth="1"/>
  </cols>
  <sheetData>
    <row r="1" spans="1:5" ht="28.5" customHeight="1" x14ac:dyDescent="0.3">
      <c r="A1" s="3" t="s">
        <v>62</v>
      </c>
      <c r="B1" s="2" t="s">
        <v>60</v>
      </c>
      <c r="C1" s="2" t="s">
        <v>61</v>
      </c>
      <c r="D1"/>
      <c r="E1" s="12" t="s">
        <v>63</v>
      </c>
    </row>
  </sheetData>
  <sheetProtection sheet="1" objects="1" scenarios="1"/>
  <dataValidations count="1">
    <dataValidation type="whole" operator="greaterThanOrEqual" allowBlank="1" showInputMessage="1" showErrorMessage="1" sqref="C2:C1048576" xr:uid="{D3996E22-FD0A-430C-A1CB-EF9628A6428D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1D19-7B64-4EE8-AF84-956685BD11DC}">
  <sheetPr codeName="Sheet4"/>
  <dimension ref="A1:B43"/>
  <sheetViews>
    <sheetView topLeftCell="A15" workbookViewId="0">
      <selection activeCell="B42" sqref="B42"/>
    </sheetView>
  </sheetViews>
  <sheetFormatPr defaultRowHeight="14.4" x14ac:dyDescent="0.3"/>
  <cols>
    <col min="1" max="1" width="113" bestFit="1" customWidth="1"/>
  </cols>
  <sheetData>
    <row r="1" spans="1:2" x14ac:dyDescent="0.3">
      <c r="A1" s="6" t="s">
        <v>4</v>
      </c>
    </row>
    <row r="2" spans="1:2" x14ac:dyDescent="0.3">
      <c r="A2" s="6" t="s">
        <v>5</v>
      </c>
    </row>
    <row r="3" spans="1:2" ht="23.4" x14ac:dyDescent="0.45">
      <c r="A3" s="11" t="s">
        <v>55</v>
      </c>
    </row>
    <row r="4" spans="1:2" x14ac:dyDescent="0.3">
      <c r="A4" t="s">
        <v>12</v>
      </c>
      <c r="B4">
        <f>COUNTIFS(Programs!C:C,"*in-person*",Programs!D:D,"ages 0-5")+COUNTIFS(Programs!C:C,"*live*",Programs!D:D,"ages 0-5")</f>
        <v>0</v>
      </c>
    </row>
    <row r="5" spans="1:2" x14ac:dyDescent="0.3">
      <c r="A5" t="s">
        <v>13</v>
      </c>
      <c r="B5">
        <f>COUNTIFS(Programs!C:C,"*in-person*",Programs!D:D,"ages 6-11")+COUNTIFS(Programs!C:C,"*live*",Programs!D:D,"ages 6-11")</f>
        <v>0</v>
      </c>
    </row>
    <row r="6" spans="1:2" x14ac:dyDescent="0.3">
      <c r="A6" t="s">
        <v>14</v>
      </c>
      <c r="B6">
        <f>COUNTIFS(Programs!C:C,"*in-person*",Programs!D:D,"ages 12-18")+COUNTIFS(Programs!C:C,"*live*",Programs!D:D,"ages 12-18")</f>
        <v>0</v>
      </c>
    </row>
    <row r="7" spans="1:2" x14ac:dyDescent="0.3">
      <c r="A7" t="s">
        <v>15</v>
      </c>
      <c r="B7">
        <f>COUNTIFS(Programs!C:C,"*in-person*",Programs!D:D,"ages 19+")+COUNTIFS(Programs!C:C,"*online*",Programs!D:D,"ages 19+")</f>
        <v>0</v>
      </c>
    </row>
    <row r="8" spans="1:2" x14ac:dyDescent="0.3">
      <c r="A8" t="s">
        <v>16</v>
      </c>
      <c r="B8">
        <f>COUNTIFS(Programs!C:C,"*in-person*",Programs!D:D,"general interest")+COUNTIFS(Programs!C:C,"*live*",Programs!D:D,"general interest")</f>
        <v>0</v>
      </c>
    </row>
    <row r="10" spans="1:2" x14ac:dyDescent="0.3">
      <c r="A10" t="s">
        <v>17</v>
      </c>
      <c r="B10">
        <f>COUNTIF(Programs!C:C,"*library*")</f>
        <v>0</v>
      </c>
    </row>
    <row r="11" spans="1:2" x14ac:dyDescent="0.3">
      <c r="A11" t="s">
        <v>18</v>
      </c>
      <c r="B11">
        <f>COUNTIF(Programs!C:C,"*location*")</f>
        <v>0</v>
      </c>
    </row>
    <row r="12" spans="1:2" x14ac:dyDescent="0.3">
      <c r="A12" t="s">
        <v>19</v>
      </c>
      <c r="B12">
        <f>COUNTIF(Programs!C:C,"*online*")</f>
        <v>0</v>
      </c>
    </row>
    <row r="14" spans="1:2" x14ac:dyDescent="0.3">
      <c r="A14" s="5" t="s">
        <v>20</v>
      </c>
      <c r="B14" s="5">
        <f>SUM(B10:B12)</f>
        <v>0</v>
      </c>
    </row>
    <row r="16" spans="1:2" ht="23.4" x14ac:dyDescent="0.45">
      <c r="A16" s="11" t="s">
        <v>56</v>
      </c>
    </row>
    <row r="17" spans="1:2" x14ac:dyDescent="0.3">
      <c r="A17" t="s">
        <v>21</v>
      </c>
      <c r="B17">
        <f>SUMIFS(Programs!E:E,Programs!C:C,"&lt;&gt;*presentation*",Programs!D:D,"ages 0-5")+SUMIFS(Programs!F:F,Programs!C:C,"&lt;&gt;*presentation*",Programs!D:D,"ages 0-5")</f>
        <v>0</v>
      </c>
    </row>
    <row r="18" spans="1:2" x14ac:dyDescent="0.3">
      <c r="A18" t="s">
        <v>22</v>
      </c>
      <c r="B18">
        <f>SUMIFS(Programs!E:E,Programs!C:C,"&lt;&gt;*presentation*",Programs!D:D,"ages 6-11")+SUMIFS(Programs!F:F,Programs!C:C,"&lt;&gt;*presentation*",Programs!D:D,"ages 6-11")</f>
        <v>0</v>
      </c>
    </row>
    <row r="19" spans="1:2" x14ac:dyDescent="0.3">
      <c r="A19" t="s">
        <v>23</v>
      </c>
      <c r="B19">
        <f>SUMIFS(Programs!E:E,Programs!C:C,"&lt;&gt;*presentation*",Programs!D:D,"ages 12-18")+SUMIFS(Programs!F:F,Programs!C:C,"&lt;&gt;*presentation*",Programs!D:D,"ages 12-18")</f>
        <v>0</v>
      </c>
    </row>
    <row r="20" spans="1:2" x14ac:dyDescent="0.3">
      <c r="A20" t="s">
        <v>24</v>
      </c>
      <c r="B20">
        <f>SUMIFS(Programs!E:E,Programs!C:C,"&lt;&gt;*presentation*",Programs!D:D,"ages 19+")+SUMIFS(Programs!F:F,Programs!C:C,"&lt;&gt;*presentation*",Programs!D:D,"ages 19+")</f>
        <v>0</v>
      </c>
    </row>
    <row r="21" spans="1:2" x14ac:dyDescent="0.3">
      <c r="A21" t="s">
        <v>25</v>
      </c>
      <c r="B21">
        <f>SUMIFS(Programs!E:E,Programs!C:C,"&lt;&gt;*presentation*",Programs!D:D,"general interest")+SUMIFS(Programs!F:F,Programs!C:C,"&lt;&gt;*presentation*",Programs!D:D,"general interest")</f>
        <v>0</v>
      </c>
    </row>
    <row r="23" spans="1:2" x14ac:dyDescent="0.3">
      <c r="A23" t="s">
        <v>26</v>
      </c>
      <c r="B23">
        <f>SUMIFS(Programs!E:E,Programs!C:C,"*library*")</f>
        <v>0</v>
      </c>
    </row>
    <row r="24" spans="1:2" x14ac:dyDescent="0.3">
      <c r="A24" t="s">
        <v>27</v>
      </c>
      <c r="B24">
        <f>SUMIFS(Programs!E:E,Programs!C:C,"*location*")</f>
        <v>0</v>
      </c>
    </row>
    <row r="25" spans="1:2" x14ac:dyDescent="0.3">
      <c r="A25" t="s">
        <v>28</v>
      </c>
      <c r="B25">
        <f>SUMIFS(Programs!F:F,Programs!C:C,"&lt;&gt;*presentation*")</f>
        <v>0</v>
      </c>
    </row>
    <row r="27" spans="1:2" x14ac:dyDescent="0.3">
      <c r="A27" s="5" t="s">
        <v>29</v>
      </c>
      <c r="B27" s="5">
        <f>SUM(B23:B25)</f>
        <v>0</v>
      </c>
    </row>
    <row r="29" spans="1:2" ht="23.4" x14ac:dyDescent="0.45">
      <c r="A29" s="11" t="s">
        <v>58</v>
      </c>
    </row>
    <row r="30" spans="1:2" x14ac:dyDescent="0.3">
      <c r="A30" t="s">
        <v>30</v>
      </c>
      <c r="B30">
        <f>COUNTIF(Programs!G:G,"&gt;0")+COUNTIFS(Programs!C:C,"*presentation*",Programs!G:G,"=0")</f>
        <v>0</v>
      </c>
    </row>
    <row r="31" spans="1:2" x14ac:dyDescent="0.3">
      <c r="A31" t="s">
        <v>31</v>
      </c>
      <c r="B31">
        <f>SUM(Programs!G:G)</f>
        <v>0</v>
      </c>
    </row>
    <row r="33" spans="1:2" ht="23.4" x14ac:dyDescent="0.45">
      <c r="A33" s="11" t="s">
        <v>57</v>
      </c>
    </row>
    <row r="34" spans="1:2" x14ac:dyDescent="0.3">
      <c r="A34" t="s">
        <v>32</v>
      </c>
      <c r="B34" t="str">
        <f>IF(COUNTIF('Self-Directed Activities'!C:C,"STEAM")&gt;0,"Yes","No")</f>
        <v>No</v>
      </c>
    </row>
    <row r="35" spans="1:2" x14ac:dyDescent="0.3">
      <c r="A35" t="s">
        <v>33</v>
      </c>
      <c r="B35">
        <f>SUMIF('Self-Directed Activities'!C:C,"STEAM",'Self-Directed Activities'!D:D)</f>
        <v>0</v>
      </c>
    </row>
    <row r="36" spans="1:2" x14ac:dyDescent="0.3">
      <c r="A36" t="s">
        <v>34</v>
      </c>
      <c r="B36" t="str">
        <f>IF(COUNTIF('Self-Directed Activities'!C:C,"Reading Program")&gt;0,"Yes","No")</f>
        <v>No</v>
      </c>
    </row>
    <row r="37" spans="1:2" x14ac:dyDescent="0.3">
      <c r="A37" t="s">
        <v>35</v>
      </c>
      <c r="B37">
        <f>SUMIF('Self-Directed Activities'!C:C,"Reading Program",'Self-Directed Activities'!D:D)</f>
        <v>0</v>
      </c>
    </row>
    <row r="38" spans="1:2" x14ac:dyDescent="0.3">
      <c r="A38" t="s">
        <v>36</v>
      </c>
      <c r="B38" t="str">
        <f>IF(COUNTIF('Self-Directed Activities'!C:C,"Other")&gt;0,"Yes","No")</f>
        <v>No</v>
      </c>
    </row>
    <row r="39" spans="1:2" x14ac:dyDescent="0.3">
      <c r="A39" t="s">
        <v>37</v>
      </c>
      <c r="B39">
        <f>SUMIF('Self-Directed Activities'!C:C,"Other",'Self-Directed Activities'!D:D)</f>
        <v>0</v>
      </c>
    </row>
    <row r="41" spans="1:2" ht="23.4" x14ac:dyDescent="0.45">
      <c r="A41" s="11" t="s">
        <v>59</v>
      </c>
    </row>
    <row r="42" spans="1:2" x14ac:dyDescent="0.3">
      <c r="A42" t="s">
        <v>54</v>
      </c>
      <c r="B42">
        <f>SUMIF(Programs!$H:$H,"Yes",Programs!$E:$E) +SUMIF(Programs!$H:$H,"Yes",Programs!$F:$F)</f>
        <v>0</v>
      </c>
    </row>
    <row r="43" spans="1:2" x14ac:dyDescent="0.3">
      <c r="A43" t="s">
        <v>64</v>
      </c>
      <c r="B43">
        <f>SUM('Tech Assistance'!C:C)</f>
        <v>0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5495-8D85-48B8-B9DB-355967AB6F76}">
  <sheetPr codeName="Sheet5"/>
  <dimension ref="A1:G5"/>
  <sheetViews>
    <sheetView workbookViewId="0">
      <selection activeCell="G3" sqref="G3"/>
    </sheetView>
  </sheetViews>
  <sheetFormatPr defaultColWidth="10.6640625" defaultRowHeight="14.4" x14ac:dyDescent="0.3"/>
  <cols>
    <col min="1" max="1" width="31.44140625" bestFit="1" customWidth="1"/>
    <col min="3" max="3" width="15.33203125" bestFit="1" customWidth="1"/>
    <col min="5" max="5" width="16.109375" bestFit="1" customWidth="1"/>
  </cols>
  <sheetData>
    <row r="1" spans="1:7" x14ac:dyDescent="0.3">
      <c r="A1" t="s">
        <v>48</v>
      </c>
      <c r="C1" t="s">
        <v>10</v>
      </c>
      <c r="E1" t="s">
        <v>42</v>
      </c>
      <c r="G1" t="s">
        <v>52</v>
      </c>
    </row>
    <row r="2" spans="1:7" x14ac:dyDescent="0.3">
      <c r="A2" t="s">
        <v>49</v>
      </c>
      <c r="C2" s="4" t="s">
        <v>7</v>
      </c>
      <c r="E2" t="s">
        <v>43</v>
      </c>
      <c r="G2" t="s">
        <v>53</v>
      </c>
    </row>
    <row r="3" spans="1:7" x14ac:dyDescent="0.3">
      <c r="A3" t="s">
        <v>47</v>
      </c>
      <c r="C3" s="4" t="s">
        <v>6</v>
      </c>
      <c r="E3" t="s">
        <v>44</v>
      </c>
    </row>
    <row r="4" spans="1:7" x14ac:dyDescent="0.3">
      <c r="A4" t="s">
        <v>45</v>
      </c>
      <c r="C4" t="s">
        <v>9</v>
      </c>
    </row>
    <row r="5" spans="1:7" x14ac:dyDescent="0.3">
      <c r="C5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48C5634FC9045B2A3118C099F573F" ma:contentTypeVersion="23" ma:contentTypeDescription="Create a new document." ma:contentTypeScope="" ma:versionID="fb48aa089cd4f6521b0c590edbaffb69">
  <xsd:schema xmlns:xsd="http://www.w3.org/2001/XMLSchema" xmlns:xs="http://www.w3.org/2001/XMLSchema" xmlns:p="http://schemas.microsoft.com/office/2006/metadata/properties" xmlns:ns1="http://schemas.microsoft.com/sharepoint/v3" xmlns:ns2="23f28c3d-141c-43d8-857a-4e96621f6d74" xmlns:ns3="0f8cdd1a-10f3-4b84-a15a-df23bca3e291" targetNamespace="http://schemas.microsoft.com/office/2006/metadata/properties" ma:root="true" ma:fieldsID="d4eef0b573018d3e81c3a064aa866d88" ns1:_="" ns2:_="" ns3:_="">
    <xsd:import namespace="http://schemas.microsoft.com/sharepoint/v3"/>
    <xsd:import namespace="23f28c3d-141c-43d8-857a-4e96621f6d74"/>
    <xsd:import namespace="0f8cdd1a-10f3-4b84-a15a-df23bca3e2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ategory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DateRetrieved" minOccurs="0"/>
                <xsd:element ref="ns2:Table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28c3d-141c-43d8-857a-4e96621f6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2" nillable="true" ma:displayName="Category" ma:internalName="Category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Retrieved" ma:index="23" nillable="true" ma:displayName="Date Retrieved" ma:description="The date the data was retrieved from https://data.census.gov/" ma:format="DateOnly" ma:internalName="DateRetrieved">
      <xsd:simpleType>
        <xsd:restriction base="dms:DateTime"/>
      </xsd:simpleType>
    </xsd:element>
    <xsd:element name="TableID" ma:index="24" nillable="true" ma:displayName="Table ID" ma:description="Census Table ID number " ma:format="Dropdown" ma:internalName="TableID">
      <xsd:simpleType>
        <xsd:restriction base="dms:Text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cdd1a-10f3-4b84-a15a-df23bca3e2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e9b9e39-6c2d-4e0b-81f5-ea9596079c79}" ma:internalName="TaxCatchAll" ma:showField="CatchAllData" ma:web="0f8cdd1a-10f3-4b84-a15a-df23bca3e2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bleID xmlns="23f28c3d-141c-43d8-857a-4e96621f6d74" xsi:nil="true"/>
    <_ip_UnifiedCompliancePolicyProperties xmlns="http://schemas.microsoft.com/sharepoint/v3" xsi:nil="true"/>
    <Category xmlns="23f28c3d-141c-43d8-857a-4e96621f6d74" xsi:nil="true"/>
    <DateRetrieved xmlns="23f28c3d-141c-43d8-857a-4e96621f6d74" xsi:nil="true"/>
    <TaxCatchAll xmlns="0f8cdd1a-10f3-4b84-a15a-df23bca3e291" xsi:nil="true"/>
    <lcf76f155ced4ddcb4097134ff3c332f xmlns="23f28c3d-141c-43d8-857a-4e96621f6d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FD90F5-87A9-454A-B623-5565F23453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14D3E-15A4-442D-85B8-C7B08238B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28c3d-141c-43d8-857a-4e96621f6d74"/>
    <ds:schemaRef ds:uri="0f8cdd1a-10f3-4b84-a15a-df23bca3e2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2DDBCB-B529-44C1-A078-14B8D1DA7BC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f28c3d-141c-43d8-857a-4e96621f6d74"/>
    <ds:schemaRef ds:uri="0f8cdd1a-10f3-4b84-a15a-df23bca3e2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Programs</vt:lpstr>
      <vt:lpstr>Self-Directed Activities</vt:lpstr>
      <vt:lpstr>Tech Assistance</vt:lpstr>
      <vt:lpstr>PLS Report</vt:lpstr>
      <vt:lpstr>Menus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Kamp, Rebekah</dc:creator>
  <cp:keywords/>
  <dc:description/>
  <cp:lastModifiedBy>Kamp, Rebekah</cp:lastModifiedBy>
  <cp:revision/>
  <dcterms:created xsi:type="dcterms:W3CDTF">2022-04-08T18:00:39Z</dcterms:created>
  <dcterms:modified xsi:type="dcterms:W3CDTF">2024-07-11T14:57:27Z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0x01010048148C5634FC9045B2A3118C099F573F</vt:lpwstr>
  </property>
</Properties>
</file>